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05" yWindow="75" windowWidth="14295" windowHeight="12675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т2!$A$1:$Q$10</definedName>
    <definedName name="_xlnm.Print_Area" localSheetId="3">т4!$A$1:$P$21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/>
  <c r="D19" i="100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</calcChain>
</file>

<file path=xl/sharedStrings.xml><?xml version="1.0" encoding="utf-8"?>
<sst xmlns="http://schemas.openxmlformats.org/spreadsheetml/2006/main" count="902" uniqueCount="199">
  <si>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</si>
  <si>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</si>
  <si>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</si>
  <si>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</si>
  <si>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</si>
  <si>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</si>
  <si>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</si>
  <si>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</si>
  <si>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</si>
  <si>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</si>
  <si>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</si>
  <si>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</si>
  <si>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</si>
  <si>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</si>
  <si>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</si>
  <si>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</si>
  <si>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</si>
  <si>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</si>
  <si>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</si>
  <si>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</si>
  <si>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</si>
  <si>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</si>
  <si>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</si>
  <si>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</si>
  <si>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</si>
  <si>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</si>
  <si>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</si>
  <si>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</si>
  <si>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</si>
  <si>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</si>
  <si>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</si>
  <si>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</si>
  <si>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</si>
  <si>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</si>
  <si>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</si>
  <si>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</si>
  <si>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</si>
  <si>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</si>
  <si>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</si>
  <si>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</si>
  <si>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</si>
  <si>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</si>
  <si>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</si>
  <si>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</si>
  <si>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</si>
  <si>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</si>
  <si>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</si>
  <si>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</si>
  <si>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</si>
  <si>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</si>
  <si>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</si>
  <si>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</si>
  <si>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</si>
  <si>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</si>
  <si>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</si>
  <si>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</si>
  <si>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</si>
  <si>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</si>
  <si>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</si>
  <si>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</si>
  <si>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</si>
  <si>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</si>
  <si>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</si>
  <si>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</si>
  <si>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</si>
  <si>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</si>
  <si>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</si>
  <si>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</si>
  <si>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</si>
  <si>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</si>
  <si>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</si>
  <si>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</si>
  <si>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</si>
  <si>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</si>
  <si>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</si>
  <si>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</si>
  <si>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</si>
  <si>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</si>
  <si>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</si>
  <si>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</si>
  <si>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</si>
  <si>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</si>
  <si>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</si>
  <si>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</si>
  <si>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</si>
  <si>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</si>
  <si>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</si>
  <si>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</si>
  <si>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</si>
  <si>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</si>
  <si>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</si>
  <si>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</si>
  <si>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</si>
  <si>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</si>
  <si>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</si>
  <si>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</si>
  <si>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</si>
  <si>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</si>
  <si>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</si>
  <si>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</si>
  <si>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</si>
  <si>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</si>
  <si>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</si>
  <si>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</si>
  <si>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</si>
  <si>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</si>
  <si>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</si>
  <si>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</si>
  <si>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</si>
  <si>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</si>
  <si>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</si>
  <si>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</si>
  <si>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</si>
  <si>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</si>
  <si>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</si>
  <si>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</si>
  <si>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</si>
  <si>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</si>
  <si>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</si>
  <si>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</si>
  <si>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</si>
  <si>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</si>
  <si>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</si>
  <si>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</si>
  <si>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</si>
  <si>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</si>
  <si>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</si>
  <si>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</si>
  <si>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</si>
  <si>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</si>
  <si>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</si>
  <si>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</si>
  <si>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</si>
  <si>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</si>
  <si>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</si>
  <si>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</si>
  <si>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</si>
  <si>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</si>
  <si>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</si>
  <si>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</si>
  <si>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</si>
  <si>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</si>
  <si>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</si>
  <si>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</si>
  <si>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</si>
  <si>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</si>
  <si>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</si>
  <si>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</si>
  <si>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</si>
  <si>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</si>
  <si>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</si>
  <si>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</si>
  <si>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</si>
  <si>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</si>
  <si>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</si>
  <si>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</si>
  <si>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</si>
  <si>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</si>
  <si>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</si>
  <si>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</si>
  <si>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</si>
  <si>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</si>
  <si>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</si>
  <si>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</si>
  <si>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 xml:space="preserve"> 1 ед.</t>
  </si>
  <si>
    <t xml:space="preserve">  </t>
  </si>
  <si>
    <t>Затраты на проектно-изыскательские работы для отдельных элементов электрических сетей</t>
  </si>
  <si>
    <t xml:space="preserve"> 1 объект</t>
  </si>
  <si>
    <t xml:space="preserve">  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</si>
  <si>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</si>
  <si>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УНЦ РЗА и прочие шкафы (панели)</t>
  </si>
  <si>
    <t>Прочие шкафы (панели)</t>
  </si>
  <si>
    <t>И12-06</t>
  </si>
  <si>
    <t>Наименование: Прочие шкафы (панели)</t>
  </si>
  <si>
    <t>Наименование инвестиционного проекта: Разработка проектно-сметной документации по реконструкции ПС 110 кВ №84</t>
  </si>
  <si>
    <t>K_Che301</t>
  </si>
  <si>
    <t>Затраты по УНЦ, млн. руб.: от 0,2 до 0,59</t>
  </si>
  <si>
    <t>П6-04</t>
  </si>
  <si>
    <t>Затраты по УНЦ, млн. руб .: от 0,2 до 0,59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</si>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</sst>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6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55" fillId="0" borderId="19" xfId="0" applyFont="1" applyFill="1" applyBorder="1" applyAlignment="1">
      <alignment horizontal="center" vertical="center" wrapText="1"/>
    </xf>
    <xf numFmtId="0" fontId="55" fillId="0" borderId="20" xfId="0" applyFont="1" applyFill="1" applyBorder="1" applyAlignment="1">
      <alignment horizontal="center" vertical="center" wrapText="1"/>
    </xf>
    <xf numFmtId="0" fontId="55" fillId="0" borderId="21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170" fontId="55" fillId="0" borderId="21" xfId="0" applyNumberFormat="1" applyFont="1" applyFill="1" applyBorder="1" applyAlignment="1">
      <alignment horizontal="right" vertical="center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center"/>
    </xf>
    <xf numFmtId="172" fontId="47" fillId="0" borderId="10" xfId="22" applyNumberFormat="1" applyFont="1" applyFill="1" applyBorder="1" applyAlignment="1">
      <alignment horizontal="center" vertical="center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44" t="s">
        <v>34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46" t="s">
        <v>145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</row>
    <row r="7" spans="1:33" x14ac:dyDescent="0.25">
      <c r="A7" s="147" t="s">
        <v>146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</row>
    <row r="8" spans="1:33" x14ac:dyDescent="0.25">
      <c r="A8" s="148" t="s">
        <v>149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</row>
    <row r="9" spans="1:33" ht="37.5" customHeight="1" x14ac:dyDescent="0.25">
      <c r="A9" s="149" t="s">
        <v>157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</row>
    <row r="10" spans="1:33" ht="21" customHeight="1" x14ac:dyDescent="0.25">
      <c r="A10" s="108" t="s">
        <v>159</v>
      </c>
      <c r="B10" s="108"/>
      <c r="C10" s="108"/>
      <c r="D10" s="108" t="s">
        <v>160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33" ht="21" customHeight="1" x14ac:dyDescent="0.25">
      <c r="A11" s="150" t="s">
        <v>150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</row>
    <row r="12" spans="1:33" ht="21" customHeight="1" x14ac:dyDescent="0.25">
      <c r="A12" s="151" t="s">
        <v>147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</row>
    <row r="13" spans="1:33" ht="21" customHeight="1" x14ac:dyDescent="0.25">
      <c r="A13" s="142" t="s">
        <v>110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1:33" ht="21" customHeight="1" x14ac:dyDescent="0.25">
      <c r="A14" s="142" t="s">
        <v>151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33" s="31" customFormat="1" ht="21" customHeight="1" x14ac:dyDescent="0.3">
      <c r="A15" s="143" t="s">
        <v>148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6" t="s">
        <v>118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</row>
    <row r="17" spans="1:20" ht="15" customHeight="1" x14ac:dyDescent="0.25">
      <c r="A17" s="137" t="s">
        <v>0</v>
      </c>
      <c r="B17" s="133" t="s">
        <v>2</v>
      </c>
      <c r="C17" s="138" t="s">
        <v>29</v>
      </c>
      <c r="D17" s="138"/>
      <c r="E17" s="138"/>
      <c r="F17" s="138"/>
      <c r="G17" s="138"/>
      <c r="H17" s="138"/>
      <c r="I17" s="138"/>
      <c r="J17" s="138" t="s">
        <v>30</v>
      </c>
      <c r="K17" s="138"/>
      <c r="L17" s="138"/>
      <c r="M17" s="138"/>
      <c r="N17" s="138"/>
      <c r="O17" s="138"/>
      <c r="P17" s="138"/>
      <c r="Q17" s="32"/>
    </row>
    <row r="18" spans="1:20" ht="41.25" customHeight="1" x14ac:dyDescent="0.25">
      <c r="A18" s="137"/>
      <c r="B18" s="133"/>
      <c r="C18" s="139" t="s">
        <v>154</v>
      </c>
      <c r="D18" s="140"/>
      <c r="E18" s="140"/>
      <c r="F18" s="140"/>
      <c r="G18" s="140"/>
      <c r="H18" s="140"/>
      <c r="I18" s="141"/>
      <c r="J18" s="139" t="s">
        <v>158</v>
      </c>
      <c r="K18" s="140"/>
      <c r="L18" s="140"/>
      <c r="M18" s="140"/>
      <c r="N18" s="140"/>
      <c r="O18" s="140"/>
      <c r="P18" s="141"/>
      <c r="Q18" s="32"/>
    </row>
    <row r="19" spans="1:20" ht="33.75" customHeight="1" x14ac:dyDescent="0.25">
      <c r="A19" s="137"/>
      <c r="B19" s="133"/>
      <c r="C19" s="133" t="s">
        <v>9</v>
      </c>
      <c r="D19" s="133"/>
      <c r="E19" s="133"/>
      <c r="F19" s="133"/>
      <c r="G19" s="133" t="s">
        <v>88</v>
      </c>
      <c r="H19" s="134"/>
      <c r="I19" s="134"/>
      <c r="J19" s="133" t="s">
        <v>9</v>
      </c>
      <c r="K19" s="133"/>
      <c r="L19" s="133"/>
      <c r="M19" s="133"/>
      <c r="N19" s="133" t="s">
        <v>88</v>
      </c>
      <c r="O19" s="134"/>
      <c r="P19" s="134"/>
    </row>
    <row r="20" spans="1:20" s="7" customFormat="1" ht="63" x14ac:dyDescent="0.25">
      <c r="A20" s="137"/>
      <c r="B20" s="133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35"/>
      <c r="B54" s="135"/>
      <c r="C54" s="135"/>
      <c r="D54" s="135"/>
      <c r="E54" s="135"/>
      <c r="F54" s="135"/>
      <c r="G54" s="135"/>
      <c r="H54" s="42"/>
      <c r="I54" s="26"/>
    </row>
    <row r="55" spans="1:16" s="39" customFormat="1" ht="41.25" customHeight="1" x14ac:dyDescent="0.25">
      <c r="A55" s="135"/>
      <c r="B55" s="135"/>
      <c r="C55" s="135"/>
      <c r="D55" s="135"/>
      <c r="E55" s="135"/>
      <c r="F55" s="135"/>
      <c r="G55" s="135"/>
      <c r="H55" s="42"/>
      <c r="I55" s="26"/>
    </row>
    <row r="56" spans="1:16" s="39" customFormat="1" ht="38.25" customHeight="1" x14ac:dyDescent="0.25">
      <c r="A56" s="135"/>
      <c r="B56" s="135"/>
      <c r="C56" s="135"/>
      <c r="D56" s="135"/>
      <c r="E56" s="135"/>
      <c r="F56" s="135"/>
      <c r="G56" s="135"/>
      <c r="H56" s="53"/>
      <c r="I56" s="26"/>
    </row>
    <row r="57" spans="1:16" s="39" customFormat="1" ht="18.75" customHeight="1" x14ac:dyDescent="0.25">
      <c r="A57" s="131"/>
      <c r="B57" s="131"/>
      <c r="C57" s="131"/>
      <c r="D57" s="131"/>
      <c r="E57" s="131"/>
      <c r="F57" s="131"/>
      <c r="G57" s="131"/>
      <c r="H57" s="42"/>
      <c r="I57" s="26"/>
    </row>
    <row r="58" spans="1:16" s="39" customFormat="1" ht="217.5" customHeight="1" x14ac:dyDescent="0.25">
      <c r="A58" s="128"/>
      <c r="B58" s="132"/>
      <c r="C58" s="132"/>
      <c r="D58" s="132"/>
      <c r="E58" s="132"/>
      <c r="F58" s="132"/>
      <c r="G58" s="132"/>
      <c r="H58" s="42"/>
      <c r="I58" s="26"/>
    </row>
    <row r="59" spans="1:16" ht="53.25" customHeight="1" x14ac:dyDescent="0.25">
      <c r="A59" s="128"/>
      <c r="B59" s="129"/>
      <c r="C59" s="129"/>
      <c r="D59" s="129"/>
      <c r="E59" s="129"/>
      <c r="F59" s="129"/>
      <c r="G59" s="129"/>
    </row>
    <row r="60" spans="1:16" x14ac:dyDescent="0.25">
      <c r="A60" s="130"/>
      <c r="B60" s="130"/>
      <c r="C60" s="130"/>
      <c r="D60" s="130"/>
      <c r="E60" s="130"/>
      <c r="F60" s="130"/>
      <c r="G60" s="130"/>
    </row>
    <row r="61" spans="1:16" x14ac:dyDescent="0.25">
      <c r="B61" s="53"/>
    </row>
    <row r="65" spans="2:2" x14ac:dyDescent="0.25">
      <c r="B65" s="53"/>
    </row>
  </sheetData>
  <mergeCells count="29"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3"/>
  <sheetViews>
    <sheetView view="pageBreakPreview" zoomScale="70" zoomScaleNormal="70" zoomScaleSheetLayoutView="70" workbookViewId="0">
      <selection activeCell="B26" sqref="B26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2" spans="1:19" s="17" customFormat="1" x14ac:dyDescent="0.25">
      <c r="A2" s="153" t="s">
        <v>12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</row>
    <row r="3" spans="1:19" s="112" customFormat="1" x14ac:dyDescent="0.25">
      <c r="A3" s="152" t="s">
        <v>0</v>
      </c>
      <c r="B3" s="152" t="s">
        <v>2</v>
      </c>
      <c r="C3" s="152" t="s">
        <v>29</v>
      </c>
      <c r="D3" s="152"/>
      <c r="E3" s="152"/>
      <c r="F3" s="152"/>
      <c r="G3" s="152"/>
      <c r="H3" s="152"/>
      <c r="I3" s="152"/>
      <c r="J3" s="152" t="s">
        <v>2</v>
      </c>
      <c r="K3" s="152" t="s">
        <v>30</v>
      </c>
      <c r="L3" s="152"/>
      <c r="M3" s="152"/>
      <c r="N3" s="152"/>
      <c r="O3" s="152"/>
      <c r="P3" s="152"/>
      <c r="Q3" s="152"/>
    </row>
    <row r="4" spans="1:19" s="112" customFormat="1" x14ac:dyDescent="0.25">
      <c r="A4" s="152"/>
      <c r="B4" s="152"/>
      <c r="C4" s="152" t="s">
        <v>161</v>
      </c>
      <c r="D4" s="152"/>
      <c r="E4" s="152"/>
      <c r="F4" s="152"/>
      <c r="G4" s="152"/>
      <c r="H4" s="152"/>
      <c r="I4" s="152"/>
      <c r="J4" s="152"/>
      <c r="K4" s="152" t="s">
        <v>169</v>
      </c>
      <c r="L4" s="152" t="s">
        <v>161</v>
      </c>
      <c r="M4" s="152"/>
      <c r="N4" s="152"/>
      <c r="O4" s="152"/>
      <c r="P4" s="152"/>
      <c r="Q4" s="152"/>
    </row>
    <row r="5" spans="1:19" s="112" customFormat="1" x14ac:dyDescent="0.25">
      <c r="A5" s="152"/>
      <c r="B5" s="152"/>
      <c r="C5" s="152" t="s">
        <v>9</v>
      </c>
      <c r="D5" s="152"/>
      <c r="E5" s="152"/>
      <c r="F5" s="152"/>
      <c r="G5" s="152" t="s">
        <v>88</v>
      </c>
      <c r="H5" s="152"/>
      <c r="I5" s="152"/>
      <c r="J5" s="152"/>
      <c r="K5" s="152" t="s">
        <v>162</v>
      </c>
      <c r="L5" s="152"/>
      <c r="M5" s="152"/>
      <c r="N5" s="152"/>
      <c r="O5" s="152" t="s">
        <v>88</v>
      </c>
      <c r="P5" s="152"/>
      <c r="Q5" s="152"/>
    </row>
    <row r="6" spans="1:19" s="112" customFormat="1" ht="75" x14ac:dyDescent="0.25">
      <c r="A6" s="152"/>
      <c r="B6" s="152"/>
      <c r="C6" s="113" t="s">
        <v>21</v>
      </c>
      <c r="D6" s="113" t="s">
        <v>6</v>
      </c>
      <c r="E6" s="113" t="s">
        <v>83</v>
      </c>
      <c r="F6" s="113" t="s">
        <v>7</v>
      </c>
      <c r="G6" s="113" t="s">
        <v>10</v>
      </c>
      <c r="H6" s="113" t="s">
        <v>163</v>
      </c>
      <c r="I6" s="113" t="s">
        <v>36</v>
      </c>
      <c r="J6" s="152"/>
      <c r="K6" s="113" t="s">
        <v>21</v>
      </c>
      <c r="L6" s="113" t="s">
        <v>6</v>
      </c>
      <c r="M6" s="113" t="s">
        <v>83</v>
      </c>
      <c r="N6" s="113" t="s">
        <v>7</v>
      </c>
      <c r="O6" s="113" t="s">
        <v>10</v>
      </c>
      <c r="P6" s="113" t="s">
        <v>163</v>
      </c>
      <c r="Q6" s="114" t="s">
        <v>36</v>
      </c>
      <c r="R6" s="113" t="s">
        <v>152</v>
      </c>
      <c r="S6" s="113" t="s">
        <v>153</v>
      </c>
    </row>
    <row r="7" spans="1:19" s="112" customFormat="1" x14ac:dyDescent="0.25">
      <c r="A7" s="113">
        <v>1</v>
      </c>
      <c r="B7" s="113">
        <v>2</v>
      </c>
      <c r="C7" s="113">
        <v>3</v>
      </c>
      <c r="D7" s="113">
        <v>4</v>
      </c>
      <c r="E7" s="113">
        <v>5</v>
      </c>
      <c r="F7" s="113">
        <v>6</v>
      </c>
      <c r="G7" s="113">
        <v>7</v>
      </c>
      <c r="H7" s="113">
        <v>8</v>
      </c>
      <c r="I7" s="113">
        <v>9</v>
      </c>
      <c r="J7" s="113">
        <v>10</v>
      </c>
      <c r="K7" s="113">
        <v>11</v>
      </c>
      <c r="L7" s="113">
        <v>12</v>
      </c>
      <c r="M7" s="113">
        <v>13</v>
      </c>
      <c r="N7" s="113">
        <v>14</v>
      </c>
      <c r="O7" s="113">
        <v>15</v>
      </c>
      <c r="P7" s="115">
        <v>16</v>
      </c>
      <c r="Q7" s="116"/>
    </row>
    <row r="8" spans="1:19" s="112" customFormat="1" ht="60" x14ac:dyDescent="0.25">
      <c r="A8" s="117">
        <v>1</v>
      </c>
      <c r="B8" s="117" t="s">
        <v>170</v>
      </c>
      <c r="C8" s="118" t="s">
        <v>87</v>
      </c>
      <c r="D8" s="117" t="s">
        <v>171</v>
      </c>
      <c r="E8" s="119">
        <v>3</v>
      </c>
      <c r="F8" s="117" t="s">
        <v>164</v>
      </c>
      <c r="G8" s="117" t="s">
        <v>172</v>
      </c>
      <c r="H8" s="120">
        <v>162</v>
      </c>
      <c r="I8" s="120">
        <v>486</v>
      </c>
      <c r="J8" s="118" t="s">
        <v>170</v>
      </c>
      <c r="K8" s="117" t="s">
        <v>87</v>
      </c>
      <c r="L8" s="119" t="s">
        <v>171</v>
      </c>
      <c r="M8" s="117">
        <v>3</v>
      </c>
      <c r="N8" s="117" t="s">
        <v>164</v>
      </c>
      <c r="O8" s="120" t="s">
        <v>172</v>
      </c>
      <c r="P8" s="121">
        <v>162</v>
      </c>
      <c r="Q8" s="116">
        <v>486</v>
      </c>
      <c r="R8" s="112">
        <v>1</v>
      </c>
      <c r="S8" s="112" t="s">
        <v>173</v>
      </c>
    </row>
    <row r="9" spans="1:19" s="112" customFormat="1" ht="135" x14ac:dyDescent="0.25">
      <c r="A9" s="117">
        <v>2</v>
      </c>
      <c r="B9" s="117" t="s">
        <v>166</v>
      </c>
      <c r="C9" s="118" t="s">
        <v>87</v>
      </c>
      <c r="D9" s="117" t="s">
        <v>176</v>
      </c>
      <c r="E9" s="119">
        <v>1</v>
      </c>
      <c r="F9" s="117" t="s">
        <v>167</v>
      </c>
      <c r="G9" s="117" t="s">
        <v>177</v>
      </c>
      <c r="H9" s="120">
        <v>40</v>
      </c>
      <c r="I9" s="120">
        <v>40</v>
      </c>
      <c r="J9" s="118" t="s">
        <v>166</v>
      </c>
      <c r="K9" s="117" t="s">
        <v>87</v>
      </c>
      <c r="L9" s="119" t="s">
        <v>176</v>
      </c>
      <c r="M9" s="117">
        <v>1</v>
      </c>
      <c r="N9" s="117" t="s">
        <v>167</v>
      </c>
      <c r="O9" s="120" t="s">
        <v>177</v>
      </c>
      <c r="P9" s="121">
        <v>40</v>
      </c>
      <c r="Q9" s="116">
        <v>40</v>
      </c>
      <c r="R9" s="112">
        <v>1</v>
      </c>
      <c r="S9" s="112" t="s">
        <v>178</v>
      </c>
    </row>
    <row r="10" spans="1:19" s="112" customFormat="1" ht="75" x14ac:dyDescent="0.25">
      <c r="A10" s="117" t="s">
        <v>168</v>
      </c>
      <c r="B10" s="117" t="s">
        <v>89</v>
      </c>
      <c r="C10" s="118" t="s">
        <v>165</v>
      </c>
      <c r="D10" s="117" t="s">
        <v>165</v>
      </c>
      <c r="E10" s="119" t="s">
        <v>165</v>
      </c>
      <c r="F10" s="117" t="s">
        <v>165</v>
      </c>
      <c r="G10" s="117" t="s">
        <v>165</v>
      </c>
      <c r="H10" s="120" t="s">
        <v>165</v>
      </c>
      <c r="I10" s="120">
        <v>40</v>
      </c>
      <c r="J10" s="118" t="s">
        <v>89</v>
      </c>
      <c r="K10" s="117" t="s">
        <v>165</v>
      </c>
      <c r="L10" s="119" t="s">
        <v>165</v>
      </c>
      <c r="M10" s="117" t="s">
        <v>165</v>
      </c>
      <c r="N10" s="117" t="s">
        <v>165</v>
      </c>
      <c r="O10" s="120" t="s">
        <v>165</v>
      </c>
      <c r="P10" s="121" t="s">
        <v>165</v>
      </c>
      <c r="Q10" s="116">
        <v>40</v>
      </c>
      <c r="R10" s="112" t="s">
        <v>165</v>
      </c>
      <c r="S10" s="112" t="s">
        <v>165</v>
      </c>
    </row>
    <row r="13" spans="1:19" x14ac:dyDescent="0.25">
      <c r="B13" s="53"/>
    </row>
  </sheetData>
  <mergeCells count="12">
    <mergeCell ref="G5:I5"/>
    <mergeCell ref="A2:P2"/>
    <mergeCell ref="A3:A6"/>
    <mergeCell ref="B3:B6"/>
    <mergeCell ref="C3:I3"/>
    <mergeCell ref="C4:I4"/>
    <mergeCell ref="C5:F5"/>
    <mergeCell ref="J3:J6"/>
    <mergeCell ref="K3:Q3"/>
    <mergeCell ref="K4:Q4"/>
    <mergeCell ref="K5:N5"/>
    <mergeCell ref="O5:Q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60" t="s">
        <v>123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</row>
    <row r="4" spans="1:16" s="4" customFormat="1" ht="15.75" customHeight="1" x14ac:dyDescent="0.25">
      <c r="A4" s="157" t="s">
        <v>0</v>
      </c>
      <c r="B4" s="161" t="s">
        <v>2</v>
      </c>
      <c r="C4" s="154" t="s">
        <v>29</v>
      </c>
      <c r="D4" s="155"/>
      <c r="E4" s="155"/>
      <c r="F4" s="155"/>
      <c r="G4" s="155"/>
      <c r="H4" s="155"/>
      <c r="I4" s="156"/>
      <c r="J4" s="154" t="s">
        <v>30</v>
      </c>
      <c r="K4" s="155"/>
      <c r="L4" s="155"/>
      <c r="M4" s="155"/>
      <c r="N4" s="155"/>
      <c r="O4" s="155"/>
      <c r="P4" s="156"/>
    </row>
    <row r="5" spans="1:16" s="4" customFormat="1" ht="45" customHeight="1" x14ac:dyDescent="0.25">
      <c r="A5" s="158"/>
      <c r="B5" s="162"/>
      <c r="C5" s="139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40"/>
      <c r="E5" s="140"/>
      <c r="F5" s="140"/>
      <c r="G5" s="140"/>
      <c r="H5" s="140"/>
      <c r="I5" s="141"/>
      <c r="J5" s="139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40"/>
      <c r="L5" s="140"/>
      <c r="M5" s="140"/>
      <c r="N5" s="140"/>
      <c r="O5" s="140"/>
      <c r="P5" s="141"/>
    </row>
    <row r="6" spans="1:16" s="4" customFormat="1" ht="33.75" customHeight="1" x14ac:dyDescent="0.25">
      <c r="A6" s="158"/>
      <c r="B6" s="162"/>
      <c r="C6" s="139" t="s">
        <v>9</v>
      </c>
      <c r="D6" s="140"/>
      <c r="E6" s="140"/>
      <c r="F6" s="141"/>
      <c r="G6" s="139" t="s">
        <v>88</v>
      </c>
      <c r="H6" s="140"/>
      <c r="I6" s="141"/>
      <c r="J6" s="139" t="s">
        <v>9</v>
      </c>
      <c r="K6" s="140"/>
      <c r="L6" s="140"/>
      <c r="M6" s="141"/>
      <c r="N6" s="139" t="s">
        <v>88</v>
      </c>
      <c r="O6" s="140"/>
      <c r="P6" s="141"/>
    </row>
    <row r="7" spans="1:16" s="7" customFormat="1" ht="63" x14ac:dyDescent="0.25">
      <c r="A7" s="159"/>
      <c r="B7" s="163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1" t="s">
        <v>87</v>
      </c>
      <c r="D13" s="71" t="s">
        <v>87</v>
      </c>
      <c r="E13" s="71" t="s">
        <v>87</v>
      </c>
      <c r="F13" s="71" t="s">
        <v>87</v>
      </c>
      <c r="G13" s="71" t="s">
        <v>87</v>
      </c>
      <c r="H13" s="71" t="s">
        <v>87</v>
      </c>
      <c r="I13" s="71" t="s">
        <v>87</v>
      </c>
      <c r="J13" s="71" t="s">
        <v>87</v>
      </c>
      <c r="K13" s="71" t="s">
        <v>87</v>
      </c>
      <c r="L13" s="71" t="s">
        <v>87</v>
      </c>
      <c r="M13" s="71" t="s">
        <v>87</v>
      </c>
      <c r="N13" s="71" t="s">
        <v>87</v>
      </c>
      <c r="O13" s="71" t="s">
        <v>87</v>
      </c>
      <c r="P13" s="71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1"/>
      <c r="D14" s="71" t="s">
        <v>131</v>
      </c>
      <c r="E14" s="71"/>
      <c r="F14" s="71" t="s">
        <v>14</v>
      </c>
      <c r="G14" s="66" t="s">
        <v>132</v>
      </c>
      <c r="H14" s="66"/>
      <c r="I14" s="72"/>
      <c r="J14" s="71"/>
      <c r="K14" s="71" t="s">
        <v>131</v>
      </c>
      <c r="L14" s="71"/>
      <c r="M14" s="71" t="s">
        <v>14</v>
      </c>
      <c r="N14" s="66" t="s">
        <v>132</v>
      </c>
      <c r="O14" s="66"/>
      <c r="P14" s="72"/>
    </row>
    <row r="15" spans="1:16" s="4" customFormat="1" ht="15.75" customHeight="1" x14ac:dyDescent="0.25">
      <c r="A15" s="46" t="s">
        <v>67</v>
      </c>
      <c r="B15" s="13" t="s">
        <v>133</v>
      </c>
      <c r="C15" s="71"/>
      <c r="D15" s="71" t="s">
        <v>131</v>
      </c>
      <c r="E15" s="71"/>
      <c r="F15" s="71" t="s">
        <v>14</v>
      </c>
      <c r="G15" s="66" t="s">
        <v>132</v>
      </c>
      <c r="H15" s="66"/>
      <c r="I15" s="72"/>
      <c r="J15" s="71"/>
      <c r="K15" s="71" t="s">
        <v>131</v>
      </c>
      <c r="L15" s="71"/>
      <c r="M15" s="71" t="s">
        <v>14</v>
      </c>
      <c r="N15" s="66" t="s">
        <v>132</v>
      </c>
      <c r="O15" s="66"/>
      <c r="P15" s="72"/>
    </row>
    <row r="16" spans="1:16" s="4" customFormat="1" ht="15.75" customHeight="1" x14ac:dyDescent="0.25">
      <c r="A16" s="46" t="s">
        <v>1</v>
      </c>
      <c r="B16" s="13" t="s">
        <v>1</v>
      </c>
      <c r="C16" s="71"/>
      <c r="D16" s="71"/>
      <c r="E16" s="71"/>
      <c r="F16" s="71"/>
      <c r="G16" s="66"/>
      <c r="H16" s="66"/>
      <c r="I16" s="72"/>
      <c r="J16" s="71"/>
      <c r="K16" s="71"/>
      <c r="L16" s="71"/>
      <c r="M16" s="71"/>
      <c r="N16" s="66"/>
      <c r="O16" s="66"/>
      <c r="P16" s="72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53" t="s">
        <v>11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</row>
    <row r="2" spans="1:16" ht="15.75" customHeight="1" x14ac:dyDescent="0.25">
      <c r="A2" s="137" t="s">
        <v>0</v>
      </c>
      <c r="B2" s="133" t="s">
        <v>2</v>
      </c>
      <c r="C2" s="138" t="s">
        <v>29</v>
      </c>
      <c r="D2" s="138"/>
      <c r="E2" s="138"/>
      <c r="F2" s="138"/>
      <c r="G2" s="138"/>
      <c r="H2" s="138"/>
      <c r="I2" s="138"/>
      <c r="J2" s="138" t="s">
        <v>30</v>
      </c>
      <c r="K2" s="138"/>
      <c r="L2" s="138"/>
      <c r="M2" s="138"/>
      <c r="N2" s="138"/>
      <c r="O2" s="138"/>
      <c r="P2" s="138"/>
    </row>
    <row r="3" spans="1:16" ht="41.25" customHeight="1" x14ac:dyDescent="0.25">
      <c r="A3" s="137"/>
      <c r="B3" s="133"/>
      <c r="C3" s="139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40"/>
      <c r="E3" s="140"/>
      <c r="F3" s="140"/>
      <c r="G3" s="140"/>
      <c r="H3" s="140"/>
      <c r="I3" s="141"/>
      <c r="J3" s="139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40"/>
      <c r="L3" s="140"/>
      <c r="M3" s="140"/>
      <c r="N3" s="140"/>
      <c r="O3" s="140"/>
      <c r="P3" s="141"/>
    </row>
    <row r="4" spans="1:16" ht="33.75" customHeight="1" x14ac:dyDescent="0.25">
      <c r="A4" s="137"/>
      <c r="B4" s="133"/>
      <c r="C4" s="133" t="s">
        <v>9</v>
      </c>
      <c r="D4" s="133"/>
      <c r="E4" s="133"/>
      <c r="F4" s="133"/>
      <c r="G4" s="133" t="s">
        <v>88</v>
      </c>
      <c r="H4" s="134"/>
      <c r="I4" s="134"/>
      <c r="J4" s="139" t="s">
        <v>9</v>
      </c>
      <c r="K4" s="140"/>
      <c r="L4" s="140"/>
      <c r="M4" s="141"/>
      <c r="N4" s="139" t="s">
        <v>88</v>
      </c>
      <c r="O4" s="140"/>
      <c r="P4" s="141"/>
    </row>
    <row r="5" spans="1:16" s="7" customFormat="1" ht="63" x14ac:dyDescent="0.25">
      <c r="A5" s="137"/>
      <c r="B5" s="133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35"/>
      <c r="B23" s="135"/>
      <c r="C23" s="135"/>
      <c r="D23" s="135"/>
      <c r="E23" s="135"/>
      <c r="F23" s="135"/>
      <c r="G23" s="135"/>
      <c r="H23" s="42"/>
      <c r="I23" s="26"/>
    </row>
    <row r="24" spans="1:16" s="39" customFormat="1" ht="41.25" customHeight="1" x14ac:dyDescent="0.25">
      <c r="A24" s="135"/>
      <c r="B24" s="135"/>
      <c r="C24" s="135"/>
      <c r="D24" s="135"/>
      <c r="E24" s="135"/>
      <c r="F24" s="135"/>
      <c r="G24" s="135"/>
      <c r="H24" s="42"/>
      <c r="I24" s="26"/>
    </row>
    <row r="25" spans="1:16" s="39" customFormat="1" ht="38.25" customHeight="1" x14ac:dyDescent="0.25">
      <c r="A25" s="135"/>
      <c r="B25" s="135"/>
      <c r="C25" s="135"/>
      <c r="D25" s="135"/>
      <c r="E25" s="135"/>
      <c r="F25" s="135"/>
      <c r="G25" s="135"/>
      <c r="H25" s="53"/>
      <c r="I25" s="26"/>
    </row>
    <row r="26" spans="1:16" s="39" customFormat="1" ht="18.75" customHeight="1" x14ac:dyDescent="0.25">
      <c r="A26" s="131"/>
      <c r="B26" s="131"/>
      <c r="C26" s="131"/>
      <c r="D26" s="131"/>
      <c r="E26" s="131"/>
      <c r="F26" s="131"/>
      <c r="G26" s="131"/>
      <c r="H26" s="42"/>
      <c r="I26" s="26"/>
    </row>
    <row r="27" spans="1:16" s="39" customFormat="1" ht="42" customHeight="1" x14ac:dyDescent="0.25">
      <c r="A27" s="128"/>
      <c r="B27" s="129"/>
      <c r="C27" s="129"/>
      <c r="D27" s="129"/>
      <c r="E27" s="129"/>
      <c r="F27" s="129"/>
      <c r="G27" s="129"/>
      <c r="H27" s="42"/>
      <c r="I27" s="26"/>
    </row>
    <row r="28" spans="1:16" ht="53.25" customHeight="1" x14ac:dyDescent="0.25">
      <c r="A28" s="128"/>
      <c r="B28" s="129"/>
      <c r="C28" s="129"/>
      <c r="D28" s="129"/>
      <c r="E28" s="129"/>
      <c r="F28" s="129"/>
      <c r="G28" s="129"/>
    </row>
    <row r="29" spans="1:16" x14ac:dyDescent="0.25">
      <c r="A29" s="130"/>
      <c r="B29" s="130"/>
      <c r="C29" s="130"/>
      <c r="D29" s="130"/>
      <c r="E29" s="130"/>
      <c r="F29" s="130"/>
      <c r="G29" s="130"/>
    </row>
    <row r="30" spans="1:16" x14ac:dyDescent="0.25">
      <c r="B30" s="53"/>
    </row>
    <row r="34" spans="2:2" x14ac:dyDescent="0.25">
      <c r="B34" s="53"/>
    </row>
  </sheetData>
  <mergeCells count="18">
    <mergeCell ref="A25:G25"/>
    <mergeCell ref="A26:G26"/>
    <mergeCell ref="J4:M4"/>
    <mergeCell ref="N4:P4"/>
    <mergeCell ref="A29:G29"/>
    <mergeCell ref="A27:G27"/>
    <mergeCell ref="A28:G28"/>
    <mergeCell ref="A23:G23"/>
    <mergeCell ref="A24:G24"/>
    <mergeCell ref="A1:P1"/>
    <mergeCell ref="A2:A5"/>
    <mergeCell ref="B2:B5"/>
    <mergeCell ref="C2:I2"/>
    <mergeCell ref="J2:P2"/>
    <mergeCell ref="C3:I3"/>
    <mergeCell ref="J3:P3"/>
    <mergeCell ref="C4:F4"/>
    <mergeCell ref="G4:I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53" t="s">
        <v>17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</row>
    <row r="3" spans="1:16" s="10" customFormat="1" ht="27" customHeight="1" x14ac:dyDescent="0.25">
      <c r="A3" s="137" t="s">
        <v>0</v>
      </c>
      <c r="B3" s="133" t="s">
        <v>2</v>
      </c>
      <c r="C3" s="138" t="s">
        <v>29</v>
      </c>
      <c r="D3" s="138"/>
      <c r="E3" s="138"/>
      <c r="F3" s="138"/>
      <c r="G3" s="138"/>
      <c r="H3" s="138"/>
      <c r="I3" s="138"/>
      <c r="J3" s="138" t="s">
        <v>30</v>
      </c>
      <c r="K3" s="138"/>
      <c r="L3" s="138"/>
      <c r="M3" s="138"/>
      <c r="N3" s="138"/>
      <c r="O3" s="138"/>
      <c r="P3" s="138"/>
    </row>
    <row r="4" spans="1:16" s="10" customFormat="1" ht="61.5" customHeight="1" x14ac:dyDescent="0.25">
      <c r="A4" s="137"/>
      <c r="B4" s="133"/>
      <c r="C4" s="139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40"/>
      <c r="E4" s="140"/>
      <c r="F4" s="140"/>
      <c r="G4" s="140"/>
      <c r="H4" s="140"/>
      <c r="I4" s="141"/>
      <c r="J4" s="139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40"/>
      <c r="L4" s="140"/>
      <c r="M4" s="140"/>
      <c r="N4" s="140"/>
      <c r="O4" s="140"/>
      <c r="P4" s="141"/>
    </row>
    <row r="5" spans="1:16" s="10" customFormat="1" ht="33.75" customHeight="1" x14ac:dyDescent="0.25">
      <c r="A5" s="137"/>
      <c r="B5" s="133"/>
      <c r="C5" s="133" t="s">
        <v>9</v>
      </c>
      <c r="D5" s="133"/>
      <c r="E5" s="133"/>
      <c r="F5" s="133"/>
      <c r="G5" s="133" t="s">
        <v>88</v>
      </c>
      <c r="H5" s="134"/>
      <c r="I5" s="134"/>
      <c r="J5" s="133" t="s">
        <v>9</v>
      </c>
      <c r="K5" s="133"/>
      <c r="L5" s="133"/>
      <c r="M5" s="133"/>
      <c r="N5" s="133" t="s">
        <v>88</v>
      </c>
      <c r="O5" s="134"/>
      <c r="P5" s="134"/>
    </row>
    <row r="6" spans="1:16" s="10" customFormat="1" ht="63" x14ac:dyDescent="0.25">
      <c r="A6" s="137"/>
      <c r="B6" s="133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35"/>
      <c r="B28" s="135"/>
      <c r="C28" s="135"/>
      <c r="D28" s="135"/>
      <c r="E28" s="135"/>
      <c r="F28" s="135"/>
      <c r="G28" s="135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35"/>
      <c r="B29" s="135"/>
      <c r="C29" s="135"/>
      <c r="D29" s="135"/>
      <c r="E29" s="135"/>
      <c r="F29" s="135"/>
      <c r="G29" s="135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35"/>
      <c r="B30" s="135"/>
      <c r="C30" s="135"/>
      <c r="D30" s="135"/>
      <c r="E30" s="135"/>
      <c r="F30" s="135"/>
      <c r="G30" s="135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31"/>
      <c r="B31" s="131"/>
      <c r="C31" s="131"/>
      <c r="D31" s="131"/>
      <c r="E31" s="131"/>
      <c r="F31" s="131"/>
      <c r="G31" s="131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28"/>
      <c r="B32" s="132"/>
      <c r="C32" s="132"/>
      <c r="D32" s="132"/>
      <c r="E32" s="132"/>
      <c r="F32" s="132"/>
      <c r="G32" s="132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28"/>
      <c r="B33" s="129"/>
      <c r="C33" s="129"/>
      <c r="D33" s="129"/>
      <c r="E33" s="129"/>
      <c r="F33" s="129"/>
      <c r="G33" s="129"/>
    </row>
    <row r="34" spans="1:7" x14ac:dyDescent="0.25">
      <c r="A34" s="130"/>
      <c r="B34" s="130"/>
      <c r="C34" s="130"/>
      <c r="D34" s="130"/>
      <c r="E34" s="130"/>
      <c r="F34" s="130"/>
      <c r="G34" s="130"/>
    </row>
    <row r="35" spans="1:7" x14ac:dyDescent="0.25">
      <c r="B35" s="53"/>
    </row>
    <row r="39" spans="1:7" x14ac:dyDescent="0.25">
      <c r="B39" s="53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19" zoomScale="70" zoomScaleNormal="70" zoomScaleSheetLayoutView="70" workbookViewId="0">
      <selection activeCell="E25" sqref="E25"/>
    </sheetView>
  </sheetViews>
  <sheetFormatPr defaultRowHeight="15.75" x14ac:dyDescent="0.25"/>
  <cols>
    <col min="1" max="1" width="7.75" style="43" customWidth="1"/>
    <col min="2" max="2" width="28.125" style="82" customWidth="1"/>
    <col min="3" max="3" width="14" style="83" customWidth="1"/>
    <col min="4" max="4" width="23.5" style="82" customWidth="1"/>
    <col min="5" max="5" width="13.625" style="83" customWidth="1"/>
    <col min="6" max="6" width="8.5" style="84" customWidth="1"/>
    <col min="7" max="10" width="8.5" style="85" customWidth="1"/>
    <col min="11" max="11" width="13.875" style="85" customWidth="1"/>
    <col min="12" max="12" width="16.75" style="85" customWidth="1"/>
    <col min="13" max="13" width="15.125" style="85" customWidth="1"/>
    <col min="14" max="16384" width="9" style="4"/>
  </cols>
  <sheetData>
    <row r="1" spans="1:14" ht="18.75" x14ac:dyDescent="0.25">
      <c r="M1" s="86" t="s">
        <v>33</v>
      </c>
    </row>
    <row r="2" spans="1:14" ht="18.75" x14ac:dyDescent="0.3">
      <c r="M2" s="87" t="s">
        <v>31</v>
      </c>
    </row>
    <row r="3" spans="1:14" ht="18.75" x14ac:dyDescent="0.3">
      <c r="M3" s="87" t="s">
        <v>32</v>
      </c>
    </row>
    <row r="4" spans="1:14" ht="56.25" customHeight="1" x14ac:dyDescent="0.25">
      <c r="B4" s="172" t="s">
        <v>34</v>
      </c>
      <c r="C4" s="172"/>
      <c r="D4" s="172"/>
      <c r="E4" s="172"/>
      <c r="F4" s="172"/>
      <c r="G4" s="172"/>
      <c r="H4" s="172"/>
      <c r="I4" s="172"/>
      <c r="J4" s="172"/>
      <c r="K4" s="88"/>
      <c r="L4" s="88"/>
      <c r="M4" s="88"/>
    </row>
    <row r="5" spans="1:14" ht="18.75" x14ac:dyDescent="0.3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</row>
    <row r="6" spans="1:14" x14ac:dyDescent="0.25">
      <c r="A6" s="146" t="str">
        <f>'т1 '!A6:P6</f>
        <v>Инвестиционная программа АО Чеченэнерго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7" spans="1:14" x14ac:dyDescent="0.25">
      <c r="A7" s="146" t="str">
        <f>'т1 '!A7:P7</f>
        <v xml:space="preserve"> полное наименование субъекта электроэнергетики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</row>
    <row r="8" spans="1:14" x14ac:dyDescent="0.25">
      <c r="A8" s="146" t="s">
        <v>180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</row>
    <row r="9" spans="1:14" ht="32.25" customHeight="1" x14ac:dyDescent="0.25">
      <c r="A9" s="164" t="s">
        <v>174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</row>
    <row r="10" spans="1:14" x14ac:dyDescent="0.25">
      <c r="A10" s="109" t="s">
        <v>159</v>
      </c>
      <c r="B10" s="109"/>
      <c r="C10" s="109"/>
      <c r="D10" s="109" t="s">
        <v>175</v>
      </c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4" x14ac:dyDescent="0.25">
      <c r="A11" s="164" t="s">
        <v>181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</row>
    <row r="12" spans="1:14" x14ac:dyDescent="0.25">
      <c r="A12" s="164" t="s">
        <v>147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</row>
    <row r="13" spans="1:14" x14ac:dyDescent="0.25">
      <c r="A13" s="164" t="s">
        <v>110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</row>
    <row r="14" spans="1:14" x14ac:dyDescent="0.25">
      <c r="A14" s="164" t="s">
        <v>179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</row>
    <row r="15" spans="1:14" ht="15.75" customHeight="1" x14ac:dyDescent="0.25">
      <c r="A15" s="164" t="str">
        <f>'т1 '!A15:P15</f>
        <v xml:space="preserve">       строительство и (или) реконструкция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</row>
    <row r="16" spans="1:14" ht="67.5" customHeight="1" x14ac:dyDescent="0.25">
      <c r="A16" s="166" t="s">
        <v>42</v>
      </c>
      <c r="B16" s="167"/>
      <c r="C16" s="167"/>
      <c r="D16" s="168"/>
      <c r="E16" s="89"/>
      <c r="F16" s="91"/>
      <c r="G16" s="91"/>
      <c r="H16" s="91"/>
      <c r="I16" s="91"/>
      <c r="J16" s="91"/>
      <c r="K16" s="92"/>
      <c r="L16" s="91"/>
      <c r="M16" s="92"/>
      <c r="N16" s="39"/>
    </row>
    <row r="17" spans="1:15" ht="57" customHeight="1" x14ac:dyDescent="0.25">
      <c r="A17" s="67" t="s">
        <v>0</v>
      </c>
      <c r="B17" s="75" t="s">
        <v>41</v>
      </c>
      <c r="C17" s="93" t="s">
        <v>29</v>
      </c>
      <c r="D17" s="94" t="s">
        <v>30</v>
      </c>
      <c r="E17" s="81"/>
      <c r="F17" s="96"/>
      <c r="G17" s="96"/>
      <c r="H17" s="96"/>
      <c r="I17" s="96"/>
      <c r="J17" s="96"/>
      <c r="K17" s="90"/>
      <c r="L17" s="89"/>
      <c r="M17" s="90"/>
      <c r="N17" s="42"/>
    </row>
    <row r="18" spans="1:15" ht="17.25" customHeight="1" x14ac:dyDescent="0.25">
      <c r="A18" s="67">
        <v>1</v>
      </c>
      <c r="B18" s="75">
        <v>2</v>
      </c>
      <c r="C18" s="93">
        <v>3</v>
      </c>
      <c r="D18" s="75">
        <v>4</v>
      </c>
      <c r="E18" s="81"/>
      <c r="F18" s="89"/>
      <c r="G18" s="89"/>
      <c r="H18" s="89"/>
      <c r="I18" s="89"/>
      <c r="J18" s="89"/>
      <c r="K18" s="95"/>
      <c r="L18" s="95"/>
      <c r="M18" s="95"/>
      <c r="N18" s="39"/>
    </row>
    <row r="19" spans="1:15" ht="89.25" customHeight="1" x14ac:dyDescent="0.25">
      <c r="A19" s="68">
        <v>1</v>
      </c>
      <c r="B19" s="76" t="s">
        <v>43</v>
      </c>
      <c r="C19" s="77">
        <v>40</v>
      </c>
      <c r="D19" s="77">
        <f>т2!Q10</f>
        <v>40</v>
      </c>
      <c r="E19" s="81"/>
      <c r="F19" s="91"/>
      <c r="G19" s="91"/>
      <c r="H19" s="91"/>
      <c r="I19" s="91"/>
      <c r="J19" s="91"/>
      <c r="K19" s="95"/>
      <c r="L19" s="95"/>
      <c r="M19" s="95"/>
      <c r="N19" s="39"/>
    </row>
    <row r="20" spans="1:15" ht="33.75" customHeight="1" x14ac:dyDescent="0.25">
      <c r="A20" s="68">
        <v>2</v>
      </c>
      <c r="B20" s="76" t="s">
        <v>155</v>
      </c>
      <c r="C20" s="77">
        <v>8</v>
      </c>
      <c r="D20" s="78">
        <f>D19*0.2</f>
        <v>8</v>
      </c>
      <c r="E20" s="81"/>
      <c r="F20" s="169" t="s">
        <v>121</v>
      </c>
      <c r="G20" s="170"/>
      <c r="H20" s="170"/>
      <c r="I20" s="170"/>
      <c r="J20" s="170"/>
      <c r="K20" s="170"/>
      <c r="L20" s="170"/>
      <c r="M20" s="170"/>
      <c r="N20" s="170"/>
      <c r="O20" s="171"/>
    </row>
    <row r="21" spans="1:15" ht="114" customHeight="1" x14ac:dyDescent="0.25">
      <c r="A21" s="68">
        <v>3</v>
      </c>
      <c r="B21" s="76" t="s">
        <v>140</v>
      </c>
      <c r="C21" s="77">
        <v>48</v>
      </c>
      <c r="D21" s="78">
        <f>D19+D20</f>
        <v>48</v>
      </c>
      <c r="E21" s="81"/>
      <c r="F21" s="110">
        <v>2018</v>
      </c>
      <c r="G21" s="110">
        <v>2019</v>
      </c>
      <c r="H21" s="110">
        <v>2020</v>
      </c>
      <c r="I21" s="110">
        <v>2021</v>
      </c>
      <c r="J21" s="110">
        <v>2022</v>
      </c>
      <c r="K21" s="110">
        <v>2023</v>
      </c>
      <c r="L21" s="110">
        <v>2024</v>
      </c>
      <c r="M21" s="110">
        <v>2025</v>
      </c>
      <c r="N21" s="110">
        <v>2026</v>
      </c>
      <c r="O21" s="110">
        <v>2027</v>
      </c>
    </row>
    <row r="22" spans="1:15" ht="49.5" customHeight="1" x14ac:dyDescent="0.25">
      <c r="A22" s="69" t="s">
        <v>107</v>
      </c>
      <c r="B22" s="97" t="s">
        <v>141</v>
      </c>
      <c r="C22" s="77">
        <v>58.789672748352004</v>
      </c>
      <c r="D22" s="78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61.788053446464716</v>
      </c>
      <c r="E22" s="98"/>
      <c r="F22" s="123">
        <v>105.3</v>
      </c>
      <c r="G22" s="124">
        <v>106.8</v>
      </c>
      <c r="H22" s="124">
        <v>106.2</v>
      </c>
      <c r="I22" s="125">
        <v>105.1</v>
      </c>
      <c r="J22" s="127">
        <v>105.10035646544816</v>
      </c>
      <c r="K22" s="122">
        <v>104.90017622301767</v>
      </c>
      <c r="L22" s="111">
        <v>104.70002730372529</v>
      </c>
      <c r="M22" s="111">
        <v>104.70002730372529</v>
      </c>
      <c r="N22" s="111">
        <v>104.70002730372529</v>
      </c>
      <c r="O22" s="111">
        <v>104.70002730372529</v>
      </c>
    </row>
    <row r="23" spans="1:15" ht="46.5" customHeight="1" x14ac:dyDescent="0.25">
      <c r="A23" s="69" t="s">
        <v>108</v>
      </c>
      <c r="B23" s="99" t="s">
        <v>142</v>
      </c>
      <c r="C23" s="77">
        <v>0</v>
      </c>
      <c r="D23" s="77">
        <v>0</v>
      </c>
      <c r="E23" s="85"/>
      <c r="F23" s="91"/>
      <c r="G23" s="91"/>
      <c r="H23" s="91"/>
      <c r="I23" s="91"/>
      <c r="J23" s="91"/>
    </row>
    <row r="24" spans="1:15" ht="43.5" customHeight="1" x14ac:dyDescent="0.25">
      <c r="A24" s="69" t="s">
        <v>109</v>
      </c>
      <c r="B24" s="99" t="s">
        <v>143</v>
      </c>
      <c r="C24" s="77">
        <v>48</v>
      </c>
      <c r="D24" s="111">
        <f>D21-D23</f>
        <v>48</v>
      </c>
      <c r="E24" s="85"/>
      <c r="F24" s="91"/>
      <c r="G24" s="91"/>
      <c r="H24" s="91"/>
      <c r="I24" s="91"/>
      <c r="J24" s="91"/>
    </row>
    <row r="25" spans="1:15" ht="62.25" customHeight="1" x14ac:dyDescent="0.25">
      <c r="A25" s="69" t="s">
        <v>106</v>
      </c>
      <c r="B25" s="99" t="s">
        <v>144</v>
      </c>
      <c r="C25" s="77">
        <v>35.03978051376523</v>
      </c>
      <c r="D25" s="111">
        <f>SUM(D26:D36)</f>
        <v>1070.0040019999999</v>
      </c>
      <c r="E25" s="85"/>
      <c r="F25" s="100"/>
      <c r="G25" s="100"/>
      <c r="H25" s="100"/>
      <c r="I25" s="100"/>
      <c r="J25" s="100"/>
    </row>
    <row r="26" spans="1:15" ht="16.5" x14ac:dyDescent="0.25">
      <c r="A26" s="69" t="s">
        <v>39</v>
      </c>
      <c r="B26" s="126" t="s">
        <v>182</v>
      </c>
      <c r="C26" s="77">
        <v>0</v>
      </c>
      <c r="D26" s="77">
        <f>VLOOKUP($D$10,'[1]Формат ИПР'!$D:$DG,66,0)*1000</f>
        <v>0</v>
      </c>
      <c r="E26" s="85"/>
      <c r="F26" s="85"/>
    </row>
    <row r="27" spans="1:15" ht="16.5" x14ac:dyDescent="0.25">
      <c r="A27" s="69" t="s">
        <v>40</v>
      </c>
      <c r="B27" s="126" t="s">
        <v>183</v>
      </c>
      <c r="C27" s="77">
        <v>0</v>
      </c>
      <c r="D27" s="77">
        <f>VLOOKUP($D$10,'[1]Формат ИПР'!$D:$DG,68,0)*1000</f>
        <v>0</v>
      </c>
      <c r="E27" s="85"/>
      <c r="F27" s="85"/>
    </row>
    <row r="28" spans="1:15" ht="16.5" x14ac:dyDescent="0.25">
      <c r="A28" s="69" t="s">
        <v>44</v>
      </c>
      <c r="B28" s="126" t="s">
        <v>184</v>
      </c>
      <c r="C28" s="77">
        <v>0</v>
      </c>
      <c r="D28" s="77">
        <f>VLOOKUP($D$10,'[1]Формат ИПР'!$D:$DG,70,0)*1000</f>
        <v>0</v>
      </c>
      <c r="E28" s="92"/>
      <c r="F28" s="85"/>
    </row>
    <row r="29" spans="1:15" ht="16.5" x14ac:dyDescent="0.25">
      <c r="A29" s="69" t="s">
        <v>119</v>
      </c>
      <c r="B29" s="126" t="s">
        <v>185</v>
      </c>
      <c r="C29" s="77">
        <v>35.03978051376523</v>
      </c>
      <c r="D29" s="77">
        <f>VLOOKUP($D$10,'[1]Формат ИПР'!$D:$DG,72,0)*1000</f>
        <v>0</v>
      </c>
      <c r="E29" s="92"/>
      <c r="F29" s="85"/>
    </row>
    <row r="30" spans="1:15" ht="16.5" x14ac:dyDescent="0.25">
      <c r="A30" s="69" t="s">
        <v>120</v>
      </c>
      <c r="B30" s="126" t="s">
        <v>186</v>
      </c>
      <c r="C30" s="77">
        <v>0</v>
      </c>
      <c r="D30" s="77">
        <f>VLOOKUP($D$10,'[1]Формат ИПР'!$D:$DG,74,0)*1000</f>
        <v>1070.0040019999999</v>
      </c>
      <c r="E30" s="92"/>
      <c r="F30" s="85"/>
    </row>
    <row r="31" spans="1:15" ht="16.5" x14ac:dyDescent="0.25">
      <c r="A31" s="69" t="s">
        <v>187</v>
      </c>
      <c r="B31" s="126" t="s">
        <v>188</v>
      </c>
      <c r="C31" s="77"/>
      <c r="D31" s="77">
        <f>VLOOKUP($D$10,'[1]Формат ИПР'!$D:$DG,75,0)*1000</f>
        <v>0</v>
      </c>
      <c r="E31" s="92"/>
      <c r="F31" s="85"/>
    </row>
    <row r="32" spans="1:15" ht="16.5" x14ac:dyDescent="0.25">
      <c r="A32" s="69" t="s">
        <v>189</v>
      </c>
      <c r="B32" s="126" t="s">
        <v>190</v>
      </c>
      <c r="C32" s="77"/>
      <c r="D32" s="77">
        <f>VLOOKUP($D$10,'[1]Формат ИПР'!$D:$DG,77,0)*1000</f>
        <v>0</v>
      </c>
      <c r="E32" s="92"/>
      <c r="F32" s="85"/>
    </row>
    <row r="33" spans="1:13" ht="16.5" x14ac:dyDescent="0.25">
      <c r="A33" s="69" t="s">
        <v>191</v>
      </c>
      <c r="B33" s="126" t="s">
        <v>192</v>
      </c>
      <c r="C33" s="77"/>
      <c r="D33" s="77">
        <f>VLOOKUP($D$10,'[1]Формат ИПР'!$D:$DG,79,0)*1000</f>
        <v>0</v>
      </c>
      <c r="E33" s="92"/>
      <c r="F33" s="85"/>
    </row>
    <row r="34" spans="1:13" ht="16.5" x14ac:dyDescent="0.25">
      <c r="A34" s="69" t="s">
        <v>193</v>
      </c>
      <c r="B34" s="126" t="s">
        <v>194</v>
      </c>
      <c r="C34" s="77"/>
      <c r="D34" s="77">
        <f>VLOOKUP($D$10,'[1]Формат ИПР'!$D:$DG,81,0)*1000</f>
        <v>0</v>
      </c>
      <c r="E34" s="92"/>
      <c r="F34" s="85"/>
    </row>
    <row r="35" spans="1:13" ht="16.5" x14ac:dyDescent="0.25">
      <c r="A35" s="69" t="s">
        <v>195</v>
      </c>
      <c r="B35" s="126" t="s">
        <v>196</v>
      </c>
      <c r="C35" s="77"/>
      <c r="D35" s="77">
        <f>VLOOKUP($D$10,'[1]Формат ИПР'!$D:$DG,83,0)*1000</f>
        <v>0</v>
      </c>
      <c r="E35" s="92"/>
      <c r="F35" s="85"/>
    </row>
    <row r="36" spans="1:13" ht="16.5" x14ac:dyDescent="0.25">
      <c r="A36" s="69" t="s">
        <v>197</v>
      </c>
      <c r="B36" s="126" t="s">
        <v>198</v>
      </c>
      <c r="C36" s="77"/>
      <c r="D36" s="77">
        <v>0</v>
      </c>
      <c r="E36" s="92"/>
      <c r="F36" s="85"/>
    </row>
    <row r="37" spans="1:13" x14ac:dyDescent="0.25">
      <c r="A37" s="70"/>
      <c r="B37" s="101"/>
      <c r="C37" s="79"/>
      <c r="D37" s="80"/>
      <c r="E37" s="102"/>
      <c r="F37" s="85"/>
    </row>
    <row r="38" spans="1:13" x14ac:dyDescent="0.25">
      <c r="A38" s="48"/>
      <c r="B38" s="103"/>
      <c r="C38" s="174"/>
      <c r="D38" s="174"/>
      <c r="E38" s="107"/>
    </row>
    <row r="39" spans="1:13" ht="18" x14ac:dyDescent="0.25">
      <c r="A39" s="175" t="s">
        <v>94</v>
      </c>
      <c r="B39" s="175"/>
      <c r="C39" s="175"/>
      <c r="D39" s="175"/>
      <c r="E39" s="175"/>
    </row>
    <row r="40" spans="1:13" ht="36" customHeight="1" x14ac:dyDescent="0.25">
      <c r="A40" s="165" t="s">
        <v>91</v>
      </c>
      <c r="B40" s="165"/>
      <c r="C40" s="165"/>
      <c r="D40" s="165"/>
      <c r="E40" s="165"/>
    </row>
    <row r="41" spans="1:13" ht="31.5" customHeight="1" x14ac:dyDescent="0.25">
      <c r="A41" s="165" t="s">
        <v>92</v>
      </c>
      <c r="B41" s="165"/>
      <c r="C41" s="165"/>
      <c r="D41" s="165"/>
      <c r="E41" s="165"/>
    </row>
    <row r="42" spans="1:13" s="39" customFormat="1" ht="69.75" customHeight="1" x14ac:dyDescent="0.25">
      <c r="A42" s="165" t="s">
        <v>93</v>
      </c>
      <c r="B42" s="165"/>
      <c r="C42" s="165"/>
      <c r="D42" s="165"/>
      <c r="E42" s="165"/>
      <c r="F42" s="90"/>
      <c r="G42" s="95"/>
      <c r="H42" s="95"/>
      <c r="I42" s="95"/>
      <c r="J42" s="95"/>
      <c r="K42" s="95"/>
      <c r="L42" s="95"/>
      <c r="M42" s="95"/>
    </row>
    <row r="43" spans="1:13" s="39" customFormat="1" ht="18.75" customHeight="1" x14ac:dyDescent="0.25">
      <c r="A43" s="135"/>
      <c r="B43" s="135"/>
      <c r="C43" s="135"/>
      <c r="D43" s="135"/>
      <c r="E43" s="135"/>
      <c r="F43" s="90"/>
      <c r="G43" s="95"/>
      <c r="H43" s="95"/>
      <c r="I43" s="95"/>
      <c r="J43" s="95"/>
      <c r="K43" s="95"/>
      <c r="L43" s="95"/>
      <c r="M43" s="95"/>
    </row>
    <row r="44" spans="1:13" x14ac:dyDescent="0.25">
      <c r="A44" s="173" t="s">
        <v>136</v>
      </c>
      <c r="B44" s="173"/>
      <c r="C44" s="173"/>
      <c r="D44" s="104"/>
      <c r="E44" s="104" t="s">
        <v>137</v>
      </c>
      <c r="F44" s="90"/>
      <c r="G44" s="95"/>
      <c r="H44" s="95"/>
      <c r="I44" s="95"/>
      <c r="J44" s="95"/>
      <c r="K44" s="95"/>
      <c r="L44" s="95"/>
    </row>
    <row r="45" spans="1:13" x14ac:dyDescent="0.25">
      <c r="A45" s="73"/>
      <c r="C45" s="81"/>
      <c r="D45" s="81" t="s">
        <v>122</v>
      </c>
      <c r="E45" s="104"/>
      <c r="F45" s="90"/>
      <c r="G45" s="95"/>
      <c r="H45" s="95"/>
      <c r="I45" s="95"/>
      <c r="J45" s="95"/>
      <c r="K45" s="95"/>
      <c r="L45" s="95"/>
    </row>
    <row r="46" spans="1:13" x14ac:dyDescent="0.25">
      <c r="A46" s="73"/>
      <c r="B46" s="81"/>
      <c r="C46" s="81"/>
      <c r="D46" s="104"/>
      <c r="E46" s="104"/>
      <c r="F46" s="90"/>
      <c r="G46" s="95"/>
      <c r="H46" s="95"/>
      <c r="I46" s="95"/>
      <c r="J46" s="95"/>
      <c r="K46" s="95"/>
      <c r="L46" s="95"/>
    </row>
    <row r="47" spans="1:13" x14ac:dyDescent="0.25">
      <c r="A47" s="173" t="s">
        <v>138</v>
      </c>
      <c r="B47" s="173"/>
      <c r="C47" s="173"/>
      <c r="D47" s="105"/>
      <c r="E47" s="105" t="s">
        <v>139</v>
      </c>
      <c r="F47" s="90"/>
      <c r="G47" s="95"/>
      <c r="H47" s="95"/>
      <c r="I47" s="95"/>
      <c r="J47" s="95"/>
      <c r="K47" s="95"/>
      <c r="L47" s="95"/>
    </row>
    <row r="48" spans="1:13" x14ac:dyDescent="0.25">
      <c r="A48" s="74"/>
      <c r="C48" s="81"/>
      <c r="D48" s="81" t="s">
        <v>122</v>
      </c>
      <c r="E48" s="106"/>
      <c r="F48" s="90"/>
      <c r="G48" s="95"/>
      <c r="H48" s="95"/>
      <c r="I48" s="95"/>
      <c r="J48" s="95"/>
      <c r="K48" s="95"/>
      <c r="L48" s="95"/>
    </row>
    <row r="49" spans="1:5" x14ac:dyDescent="0.25">
      <c r="A49" s="130"/>
      <c r="B49" s="130"/>
      <c r="C49" s="130"/>
      <c r="D49" s="130"/>
      <c r="E49" s="130"/>
    </row>
    <row r="50" spans="1:5" x14ac:dyDescent="0.25">
      <c r="B50" s="85"/>
    </row>
    <row r="54" spans="1:5" x14ac:dyDescent="0.25">
      <c r="B54" s="85"/>
    </row>
  </sheetData>
  <mergeCells count="22">
    <mergeCell ref="A44:C44"/>
    <mergeCell ref="A47:C47"/>
    <mergeCell ref="A49:E49"/>
    <mergeCell ref="C38:D38"/>
    <mergeCell ref="A43:E43"/>
    <mergeCell ref="A39:E39"/>
    <mergeCell ref="A40:E40"/>
    <mergeCell ref="A41:E41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14:M14"/>
    <mergeCell ref="A42:E42"/>
    <mergeCell ref="A15:M15"/>
    <mergeCell ref="A16:D16"/>
    <mergeCell ref="F20:O20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2022-03-25T13:19:29Z</dcterms:modified>
</cp:coreProperties>
</file>